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T:\Нефтиса\Управление по региональной политике и социальным вопросам\Тендеры\2025\Комнедра\280725 Б 1\"/>
    </mc:Choice>
  </mc:AlternateContent>
  <xr:revisionPtr revIDLastSave="0" documentId="13_ncr:1_{1E8E69E9-82B8-46E8-88BE-6DAC13EEBE3A}" xr6:coauthVersionLast="47" xr6:coauthVersionMax="47" xr10:uidLastSave="{00000000-0000-0000-0000-000000000000}"/>
  <bookViews>
    <workbookView xWindow="-110" yWindow="-110" windowWidth="25820" windowHeight="14020" tabRatio="750" xr2:uid="{00000000-000D-0000-FFFF-FFFF00000000}"/>
  </bookViews>
  <sheets>
    <sheet name="ТЗ" sheetId="1" r:id="rId1"/>
  </sheets>
  <definedNames>
    <definedName name="Excel_BuiltIn_Print_Titles_1">ТЗ!#REF!</definedName>
    <definedName name="_xlnm.Print_Area" localSheetId="0">ТЗ!$A$1:$E$80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D32" i="1" l="1"/>
  <c r="D34" i="1" l="1"/>
  <c r="D27" i="1"/>
  <c r="D29" i="1"/>
  <c r="D24" i="1"/>
  <c r="D54" i="1" s="1"/>
  <c r="D19" i="1"/>
  <c r="D26" i="1"/>
  <c r="D25" i="1"/>
  <c r="D52" i="1" l="1"/>
  <c r="D33" i="1" l="1"/>
  <c r="D56" i="1" l="1"/>
  <c r="D55" i="1"/>
  <c r="D51" i="1"/>
  <c r="D30" i="1"/>
  <c r="D50" i="1" s="1"/>
  <c r="D31" i="1" l="1"/>
  <c r="D10" i="1" l="1"/>
  <c r="D9" i="1"/>
  <c r="D8" i="1"/>
  <c r="D40" i="1" l="1"/>
</calcChain>
</file>

<file path=xl/sharedStrings.xml><?xml version="1.0" encoding="utf-8"?>
<sst xmlns="http://schemas.openxmlformats.org/spreadsheetml/2006/main" count="174" uniqueCount="142">
  <si>
    <t>м3</t>
  </si>
  <si>
    <t>м2</t>
  </si>
  <si>
    <t>Наименование объектов  видов работ.</t>
  </si>
  <si>
    <t>Ед.из</t>
  </si>
  <si>
    <t>Объем работ</t>
  </si>
  <si>
    <t>Подрядчик во всех случаях несет перед Заказчиком полную ответственность за неисполнение или ненадлежащее исполнение обязательств, привлекаемым субподрядчиком как за свои собственные действия.</t>
  </si>
  <si>
    <t>Срезка кустарника и мелколесья в грунтах естественного залегания трактором, кустарник и мелколесье средние</t>
  </si>
  <si>
    <t>1 га</t>
  </si>
  <si>
    <t>1 дерево</t>
  </si>
  <si>
    <t>1 хлыст</t>
  </si>
  <si>
    <t>1 пень</t>
  </si>
  <si>
    <t xml:space="preserve"> м3</t>
  </si>
  <si>
    <t>Валка деревьев мягких пород с корня, диаметр стволов: до 20 см</t>
  </si>
  <si>
    <t>ТМЦ, поставляемые Заказчиком, передаются Подрядчику по давальческой схеме. Доставка материалов  поставки Заказчика от склада до объекта осуществляется Подрядчиком.</t>
  </si>
  <si>
    <t xml:space="preserve">При составлении сметной документации количество материалов необходимо учитывать с коэффициентом расхода, согласно сметных норм на основании ФССЦ. </t>
  </si>
  <si>
    <t>При привлечении к выполнению строительных работ субподрядных организаций, участник тендера должен направить в адрес Заказчика  перечень данных предприятий, письменное  обоснование необходимости их привлечения и полный пакет документов, аналогичный документам, представляемым претендентом на участие в тендере.</t>
  </si>
  <si>
    <t>Привлечение для выполнения работ субподрядных организаций возможно только при условии  получения предварительного письменного согласования  от Заказчика.</t>
  </si>
  <si>
    <t xml:space="preserve"> м2</t>
  </si>
  <si>
    <t xml:space="preserve">м2 </t>
  </si>
  <si>
    <t>Планировка  насыпи и откосов автомобильной дороги. Группа грунтов 1</t>
  </si>
  <si>
    <t>шт</t>
  </si>
  <si>
    <t>Предоставить Заказчику на согласование перечень спецтехники необходимой для реализации настоящего технического задания, отдельно по каждому этапу в обозначенные сроки.</t>
  </si>
  <si>
    <t>Устройство удерживающего слоя гидроизоляции из глины. Толщиной 50 мм</t>
  </si>
  <si>
    <t>Условия оплаты: отсутствие авансирования; оплата работ производится в срок не  позднее 120(сто двадцать) календарных дней с момента подписания Заказчиком Актов о приемке выполненных работ КС-2, в соответствии с этапами обозначенными в алгоритме выполнения работ, Справки о стоимости выполненных работ и затрат КС-3 и представления Подрядчиком счета-фактуры.</t>
  </si>
  <si>
    <t>Уплотнение грунта прицепными катками на пневмоколесном ходу 25 т на первый проход по одному следу при толщине слоя 300 мм.(число проходов по одному следу 7)  Группа грунтов 1</t>
  </si>
  <si>
    <t>тн</t>
  </si>
  <si>
    <t>Техническое задание составлено по проекту-аналогу . Возможна корректировка объема работ в сторону как увеличения, так и в сторону уменьшения согласно фактически выполненным работам.</t>
  </si>
  <si>
    <t>Устройство  насыпи из привозного песчаного грунта  (Группа грунтов 1)</t>
  </si>
  <si>
    <t>Планировка откосов, обвалования и пандусов КП. Группа грунтов 1</t>
  </si>
  <si>
    <t>Устройство прослойки из нетканого синтетического материала [НСМ]  типа "Дорнит" (450гр/м2)</t>
  </si>
  <si>
    <t>Планировка откосов обвалования. Группа грунтов 1</t>
  </si>
  <si>
    <t>Планировка территории площадки механизированным способом. Группа грунтов 2</t>
  </si>
  <si>
    <t>Разделка древесины мягких пород, полученной от валки леса, диаметр стволов: до 20 см</t>
  </si>
  <si>
    <t>Корчевка пней в грунтах естественного залегания корчевателями-собирателями на тракторе мощностью 79 кВт (108 л.с.) с перемещением пней до 5 м, диаметр пней: до 24 см</t>
  </si>
  <si>
    <t>Обивка земли с выкорчеванных пней корчевателями-собирателями на тракторе мощностью 79 кВт (108 л.с.), диаметр пней: свыше 24 см</t>
  </si>
  <si>
    <t>Засыпка ям подкоренных бульдозерами мощностью: 79 кВт (108 л.с.)</t>
  </si>
  <si>
    <t>Планировка площадей: механизированным способом, группа грунтов 2</t>
  </si>
  <si>
    <t>Подъездная дорога.</t>
  </si>
  <si>
    <t>Ремонт и содержание грунтовых землевозных дорог на каждые 0,5 км длины, группа грунтов: 1</t>
  </si>
  <si>
    <t>ОСОБЫЕ УСЛОВИЯ</t>
  </si>
  <si>
    <t>Сметы должны бать составлены на основании актуальной редакции сборников базовых цен Федеральных единичных расценок (ФЕР -2020), в программном комплексе Гранд-смета, с использованием  индексов  ООО "Стройинформресурс" для пересчета в уровень цен первого месяца текущего квартала (1 кв. - январь; 2 кв. - апрель;  3 кв. - июль;  4 кв. - октябрь). для региона нахождения объекта строительства на период проведения тендерных процедур/на период строительства объекта.</t>
  </si>
  <si>
    <t>Стоимость материалов Заказчика в сметные расчеты не включать.</t>
  </si>
  <si>
    <t>Лимитированные затраты (затраты на строительство временных зданий и соотружений, дополнительные затраты при производстве СМР в зимнеее время, затраты на снегоборьбу и др.) определять в процентах от сметной стоимости строительно-монтажных работ без учета стоимости материалов Заказчика</t>
  </si>
  <si>
    <t>Размеры норм лимитироваенных затрат не должны превышать нормативы, предусмотренные Методиками действующей сметно-нормативной базы.</t>
  </si>
  <si>
    <t>Обязательно указывать в сметах удельный  вес инертных материалов (песок, щебень и т.д.)</t>
  </si>
  <si>
    <t>4.</t>
  </si>
  <si>
    <t>Разработка грунта в отвал экскаваторами "драглайн" или "обратная лопата" с ковшом вместимостью: 1 (1-1,2) м3, группа грунтов 2 (ВЫЕМКА ГРУНТА для устройства обвалования)</t>
  </si>
  <si>
    <t>Сгребание срезанного или выкорчеванного кустарника и мелколесья кустарниковыми граблями на тракторе с перемещением до 700 м, кустарник и мелколесье: средние.</t>
  </si>
  <si>
    <t xml:space="preserve">Доставка материалов поставки Подрядчика силами Подрядчика </t>
  </si>
  <si>
    <t>Организация временных площадок хранения материалов и оборудования силами Подрядчика</t>
  </si>
  <si>
    <t>Мобилизация и демобилизация строительной техники и оборудования силами Подрядчика</t>
  </si>
  <si>
    <t>Организация перевозки вахт, перевозки рабочих силами Подрядчика</t>
  </si>
  <si>
    <t>Организация автономных жилых городков (питание, энергообеспечение, поставка ГСМ и т.д.) силами Подрядчика</t>
  </si>
  <si>
    <t>Основной объем</t>
  </si>
  <si>
    <t>Итого</t>
  </si>
  <si>
    <t xml:space="preserve">Устройство дорожной  насыпи  из привозного грунта с перемещ. до 20 м </t>
  </si>
  <si>
    <t>Разработка грунта в карьере с погрузкой на автомобили-самосвалы, группа грунтов 2.</t>
  </si>
  <si>
    <t>Разработка грунта в отвал экскаваторами, выемка грунта</t>
  </si>
  <si>
    <t>Устройство прослойки из полотна "Карбофол" (1860м2)</t>
  </si>
  <si>
    <t>Уплотнение грунта прицепными катками на пневмоколесном ходу 25 т на первый проход по одному следу при толщине слоя: 30 см (7 проходов)</t>
  </si>
  <si>
    <t>Планировка откосов, обвалования , полотна</t>
  </si>
  <si>
    <t>Устройство склада ГСМ (810м2), септика-столовая (240м2), выгребной ямы (99м2), амбар ПВО(36м2)(6х6*2м-72м3)</t>
  </si>
  <si>
    <t>Разработка грунта с перемещением до 20 м бульдозерами мощностью: 96 кВт (130 л.с.), группа грунтов 1 (устройство отсыпки проездов, обвалования)</t>
  </si>
  <si>
    <r>
      <t xml:space="preserve">Устройство прослойки из нетканого синтетического материала [НСМ]  в земляном полотне: </t>
    </r>
    <r>
      <rPr>
        <b/>
        <u/>
        <sz val="12"/>
        <color rgb="FFFF0000"/>
        <rFont val="Times New Roman"/>
        <family val="1"/>
        <charset val="204"/>
      </rPr>
      <t>в обойме</t>
    </r>
    <r>
      <rPr>
        <sz val="12"/>
        <rFont val="Times New Roman"/>
        <family val="1"/>
        <charset val="204"/>
      </rPr>
      <t xml:space="preserve"> ("Дорнит" (450гр/м2)</t>
    </r>
  </si>
  <si>
    <t>Устройство продольных водоотводных канав, L= 150мп</t>
  </si>
  <si>
    <t>Устройство прослойки из полотна "Карбофол"  в обойме(810м2) склад ГСМ</t>
  </si>
  <si>
    <t>Устройство прослойки из полотна "ТЕПЛОНИТ" в обойме (СЕПТИК, ВЫГРЕБНАЯ ЯМА)</t>
  </si>
  <si>
    <t>м1</t>
  </si>
  <si>
    <t xml:space="preserve">Устройство шламового амбара </t>
  </si>
  <si>
    <r>
      <t xml:space="preserve">Перевозка материалов Подрядчика </t>
    </r>
    <r>
      <rPr>
        <b/>
        <i/>
        <sz val="14"/>
        <color rgb="FFFF0000"/>
        <rFont val="Times New Roman"/>
        <family val="1"/>
        <charset val="204"/>
      </rPr>
      <t>(130 км)</t>
    </r>
  </si>
  <si>
    <t>Погрузка, разгрузка и перевозка полотна "Карбофол"</t>
  </si>
  <si>
    <t>Погрузка, разгрузка и перевозка полотна "Теплонит"</t>
  </si>
  <si>
    <t>Инженерная подготовка КП №15</t>
  </si>
  <si>
    <t>2.</t>
  </si>
  <si>
    <t>3.</t>
  </si>
  <si>
    <t>5.</t>
  </si>
  <si>
    <t xml:space="preserve">6. </t>
  </si>
  <si>
    <t xml:space="preserve">7. </t>
  </si>
  <si>
    <t>Выполнить строительно-монтажные работы в соответствии с нормативными документами, актами, положениями и правилами, действующими на территории РФ.</t>
  </si>
  <si>
    <t>Корчевка кустарника и мелколесья в грунтах естественного залегания корчевателями-собирателями на тракторе мощностью: 79 кВт (108 л.с.), в т.ч. кустарник и мелколесье</t>
  </si>
  <si>
    <t>1.</t>
  </si>
  <si>
    <t>Трелевка хлыстов древесины на расстояние до 300 м тракторами мощностью: 59 кВт (80 л.с.), диаметр стволов до 20 см</t>
  </si>
  <si>
    <t>Вывозка пней тракторными прицепами 2 т на расстояние до 300 м, диаметр деревьев: до 32 см</t>
  </si>
  <si>
    <t>Подготовительные работы по своду леса КП, АД</t>
  </si>
  <si>
    <t>Выемка грунта с перемещением до 100м (выполаживание грунта 30% от 270*12м)</t>
  </si>
  <si>
    <t>км/м3</t>
  </si>
  <si>
    <t>Устройство геосетки под основание лежнёвого настила</t>
  </si>
  <si>
    <t>Погрузка, разгрузка и перевозка нетканого синтетического материала [НСМ]  типа "Дорнит" (450гр/м2), геосетка (200гр/м2)</t>
  </si>
  <si>
    <t>Устройство разделочных площадок, диаметр стволов: до 20 см</t>
  </si>
  <si>
    <t>0,27/667,24</t>
  </si>
  <si>
    <t>Устройство лежневых временных дорог толщиной настила 180 мм, шириной проезжей части 10 м</t>
  </si>
  <si>
    <t>Перевозка грунта с карьера на кустовую площадку до 9 км (уд вес 1,6тн/м3)</t>
  </si>
  <si>
    <t xml:space="preserve">Разработка грунта с перемещением до 20 м бульдозерами мощностью: 96 кВт (130 л.с.), группа грунтов 1 (Устройство отсыпки проездов, обвалования амбара)  </t>
  </si>
  <si>
    <t>Разработка, погрузка и перевозка песка на 9,1 км</t>
  </si>
  <si>
    <t>Стоимость поставки материалов Подрядчика согласовыввется до начала работ.</t>
  </si>
  <si>
    <t>"Инженерная подготовка кустовой площадки №15 Южно-Ошского месторождения нефти
 с подъездной автодорогой."</t>
  </si>
  <si>
    <t>№ 
п/п</t>
  </si>
  <si>
    <r>
      <t xml:space="preserve">Период строительства :  </t>
    </r>
    <r>
      <rPr>
        <b/>
        <u/>
        <sz val="14"/>
        <rFont val="Times New Roman Cyr"/>
        <charset val="204"/>
      </rPr>
      <t>с 06.10.2025 по  09.01.2026г.</t>
    </r>
  </si>
  <si>
    <t xml:space="preserve"> 1.1</t>
  </si>
  <si>
    <t xml:space="preserve"> 1.2</t>
  </si>
  <si>
    <t xml:space="preserve"> 1.3</t>
  </si>
  <si>
    <t xml:space="preserve"> 1.4</t>
  </si>
  <si>
    <t xml:space="preserve"> 1.5</t>
  </si>
  <si>
    <t xml:space="preserve"> 1.6</t>
  </si>
  <si>
    <t xml:space="preserve"> 1.7</t>
  </si>
  <si>
    <t xml:space="preserve"> 1.8</t>
  </si>
  <si>
    <t xml:space="preserve"> 1.9</t>
  </si>
  <si>
    <t xml:space="preserve"> 1.10</t>
  </si>
  <si>
    <t xml:space="preserve"> 1.11</t>
  </si>
  <si>
    <t xml:space="preserve"> 1.12</t>
  </si>
  <si>
    <t xml:space="preserve"> 2.1</t>
  </si>
  <si>
    <t xml:space="preserve"> 2.2</t>
  </si>
  <si>
    <t xml:space="preserve"> 2.3</t>
  </si>
  <si>
    <t xml:space="preserve"> 2.4</t>
  </si>
  <si>
    <t xml:space="preserve"> 2.5</t>
  </si>
  <si>
    <t xml:space="preserve"> 2.6</t>
  </si>
  <si>
    <t xml:space="preserve"> 2.7</t>
  </si>
  <si>
    <t xml:space="preserve"> 3.1</t>
  </si>
  <si>
    <t xml:space="preserve"> 3.2</t>
  </si>
  <si>
    <t xml:space="preserve"> 3.3</t>
  </si>
  <si>
    <t xml:space="preserve"> 3.4</t>
  </si>
  <si>
    <t xml:space="preserve"> 3.5</t>
  </si>
  <si>
    <t xml:space="preserve"> 3.6</t>
  </si>
  <si>
    <t xml:space="preserve"> 4.1</t>
  </si>
  <si>
    <t xml:space="preserve"> 4.2</t>
  </si>
  <si>
    <t xml:space="preserve"> 4.3</t>
  </si>
  <si>
    <t xml:space="preserve"> 4.4</t>
  </si>
  <si>
    <t xml:space="preserve"> 4.5</t>
  </si>
  <si>
    <t xml:space="preserve"> 4.6</t>
  </si>
  <si>
    <t xml:space="preserve"> 5.1</t>
  </si>
  <si>
    <t xml:space="preserve"> 5.2</t>
  </si>
  <si>
    <t xml:space="preserve"> 5.3</t>
  </si>
  <si>
    <t xml:space="preserve"> 5.4</t>
  </si>
  <si>
    <t xml:space="preserve"> 5.5</t>
  </si>
  <si>
    <t xml:space="preserve"> 5.6</t>
  </si>
  <si>
    <t xml:space="preserve"> 6.1</t>
  </si>
  <si>
    <t xml:space="preserve"> 6.2</t>
  </si>
  <si>
    <t xml:space="preserve"> 6.3</t>
  </si>
  <si>
    <t xml:space="preserve"> 7.1</t>
  </si>
  <si>
    <t xml:space="preserve"> 7.2</t>
  </si>
  <si>
    <t xml:space="preserve"> 7.3</t>
  </si>
  <si>
    <t xml:space="preserve">Приложение 3.3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</si>
</sst>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 #,##0.00&quot;р. &quot;;\-#,##0.00&quot;р. &quot;;&quot; -&quot;#&quot;р. &quot;;@\ "/>
    <numFmt numFmtId="165" formatCode="0.0"/>
    <numFmt numFmtId="166" formatCode="0.000"/>
    <numFmt numFmtId="167" formatCode="0.0000"/>
  </numFmts>
  <fonts count="39" x14ac:knownFonts="1">
    <font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name val="Times New Roman Cyr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b/>
      <sz val="13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4" applyNumberFormat="0" applyAlignment="0" applyProtection="0"/>
    <xf numFmtId="0" fontId="7" fillId="27" borderId="5" applyNumberFormat="0" applyAlignment="0" applyProtection="0"/>
    <xf numFmtId="0" fontId="8" fillId="27" borderId="4" applyNumberFormat="0" applyAlignment="0" applyProtection="0"/>
    <xf numFmtId="164" fontId="1" fillId="0" borderId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30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1" borderId="11" applyNumberFormat="0" applyFont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22" fillId="0" borderId="0"/>
    <xf numFmtId="0" fontId="24" fillId="0" borderId="0"/>
  </cellStyleXfs>
  <cellXfs count="109">
    <xf numFmtId="0" fontId="1" fillId="0" borderId="0" xfId="0" applyFont="1"/>
    <xf numFmtId="0" fontId="3" fillId="33" borderId="0" xfId="0" applyFont="1" applyFill="1"/>
    <xf numFmtId="0" fontId="2" fillId="33" borderId="0" xfId="0" applyFont="1" applyFill="1" applyAlignment="1">
      <alignment horizontal="left" vertical="center"/>
    </xf>
    <xf numFmtId="0" fontId="2" fillId="33" borderId="0" xfId="0" applyFont="1" applyFill="1" applyAlignment="1"/>
    <xf numFmtId="0" fontId="25" fillId="33" borderId="0" xfId="0" applyFont="1" applyFill="1" applyAlignment="1">
      <alignment wrapText="1"/>
    </xf>
    <xf numFmtId="0" fontId="2" fillId="33" borderId="0" xfId="0" applyFont="1" applyFill="1" applyBorder="1" applyAlignment="1">
      <alignment vertical="center"/>
    </xf>
    <xf numFmtId="0" fontId="2" fillId="33" borderId="18" xfId="0" applyFont="1" applyFill="1" applyBorder="1" applyAlignment="1">
      <alignment horizontal="center" vertical="center" wrapText="1"/>
    </xf>
    <xf numFmtId="0" fontId="2" fillId="35" borderId="0" xfId="0" applyFont="1" applyFill="1" applyAlignment="1">
      <alignment horizontal="left" vertical="center"/>
    </xf>
    <xf numFmtId="0" fontId="3" fillId="33" borderId="0" xfId="0" applyFont="1" applyFill="1" applyAlignment="1">
      <alignment vertical="center"/>
    </xf>
    <xf numFmtId="0" fontId="3" fillId="35" borderId="0" xfId="0" applyFont="1" applyFill="1" applyAlignment="1">
      <alignment vertical="center"/>
    </xf>
    <xf numFmtId="0" fontId="2" fillId="33" borderId="0" xfId="0" applyFont="1" applyFill="1" applyAlignment="1">
      <alignment horizontal="center" vertical="center"/>
    </xf>
    <xf numFmtId="0" fontId="2" fillId="33" borderId="0" xfId="0" applyFont="1" applyFill="1" applyBorder="1" applyAlignment="1"/>
    <xf numFmtId="0" fontId="26" fillId="34" borderId="13" xfId="0" applyFont="1" applyFill="1" applyBorder="1" applyAlignment="1">
      <alignment vertical="center" wrapText="1"/>
    </xf>
    <xf numFmtId="0" fontId="27" fillId="34" borderId="20" xfId="0" applyFont="1" applyFill="1" applyBorder="1" applyAlignment="1">
      <alignment vertical="center" wrapText="1"/>
    </xf>
    <xf numFmtId="0" fontId="28" fillId="35" borderId="0" xfId="0" applyFont="1" applyFill="1" applyAlignment="1">
      <alignment vertical="top"/>
    </xf>
    <xf numFmtId="0" fontId="28" fillId="33" borderId="0" xfId="0" applyFont="1" applyFill="1" applyAlignment="1">
      <alignment vertical="top"/>
    </xf>
    <xf numFmtId="0" fontId="3" fillId="35" borderId="0" xfId="0" applyFont="1" applyFill="1"/>
    <xf numFmtId="0" fontId="26" fillId="34" borderId="3" xfId="0" applyFont="1" applyFill="1" applyBorder="1" applyAlignment="1">
      <alignment vertical="center" wrapText="1"/>
    </xf>
    <xf numFmtId="0" fontId="2" fillId="33" borderId="23" xfId="0" applyFont="1" applyFill="1" applyBorder="1" applyAlignment="1">
      <alignment horizontal="center" vertical="center" wrapText="1"/>
    </xf>
    <xf numFmtId="0" fontId="2" fillId="33" borderId="0" xfId="0" applyFont="1" applyFill="1" applyAlignment="1">
      <alignment vertical="center"/>
    </xf>
    <xf numFmtId="0" fontId="31" fillId="33" borderId="13" xfId="0" applyFont="1" applyFill="1" applyBorder="1" applyAlignment="1">
      <alignment vertical="center"/>
    </xf>
    <xf numFmtId="0" fontId="3" fillId="33" borderId="0" xfId="0" applyFont="1" applyFill="1" applyBorder="1" applyAlignment="1">
      <alignment vertical="center"/>
    </xf>
    <xf numFmtId="0" fontId="3" fillId="33" borderId="0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vertical="center"/>
    </xf>
    <xf numFmtId="0" fontId="2" fillId="33" borderId="0" xfId="0" applyFont="1" applyFill="1" applyBorder="1" applyAlignment="1">
      <alignment horizontal="left" vertical="center"/>
    </xf>
    <xf numFmtId="0" fontId="25" fillId="35" borderId="0" xfId="0" applyFont="1" applyFill="1" applyAlignment="1">
      <alignment wrapText="1"/>
    </xf>
    <xf numFmtId="0" fontId="3" fillId="33" borderId="0" xfId="0" applyFont="1" applyFill="1" applyAlignment="1">
      <alignment horizontal="center" vertical="center"/>
    </xf>
    <xf numFmtId="0" fontId="26" fillId="34" borderId="19" xfId="0" applyFont="1" applyFill="1" applyBorder="1" applyAlignment="1">
      <alignment horizontal="center" vertical="center" wrapText="1"/>
    </xf>
    <xf numFmtId="0" fontId="26" fillId="34" borderId="21" xfId="0" applyFont="1" applyFill="1" applyBorder="1" applyAlignment="1">
      <alignment horizontal="center" vertical="center" wrapText="1"/>
    </xf>
    <xf numFmtId="0" fontId="26" fillId="34" borderId="1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 vertical="center"/>
    </xf>
    <xf numFmtId="0" fontId="2" fillId="33" borderId="0" xfId="0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center" vertical="center" wrapText="1"/>
    </xf>
    <xf numFmtId="0" fontId="30" fillId="34" borderId="3" xfId="0" applyFont="1" applyFill="1" applyBorder="1" applyAlignment="1">
      <alignment vertical="center" wrapText="1"/>
    </xf>
    <xf numFmtId="0" fontId="33" fillId="33" borderId="0" xfId="0" applyFont="1" applyFill="1" applyBorder="1" applyAlignment="1">
      <alignment vertical="center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18" xfId="0" applyFont="1" applyFill="1" applyBorder="1" applyAlignment="1">
      <alignment horizontal="center" vertical="center" wrapText="1"/>
    </xf>
    <xf numFmtId="0" fontId="36" fillId="33" borderId="0" xfId="0" applyFont="1" applyFill="1" applyBorder="1" applyAlignment="1">
      <alignment vertical="center"/>
    </xf>
    <xf numFmtId="0" fontId="2" fillId="33" borderId="23" xfId="0" applyNumberFormat="1" applyFont="1" applyFill="1" applyBorder="1" applyAlignment="1">
      <alignment horizontal="center" vertical="center" wrapText="1"/>
    </xf>
    <xf numFmtId="0" fontId="2" fillId="33" borderId="24" xfId="0" applyNumberFormat="1" applyFont="1" applyFill="1" applyBorder="1" applyAlignment="1">
      <alignment horizontal="center" vertical="center" wrapText="1"/>
    </xf>
    <xf numFmtId="0" fontId="2" fillId="33" borderId="25" xfId="0" applyFont="1" applyFill="1" applyBorder="1" applyAlignment="1">
      <alignment vertical="center" wrapText="1"/>
    </xf>
    <xf numFmtId="0" fontId="2" fillId="33" borderId="26" xfId="0" applyFont="1" applyFill="1" applyBorder="1" applyAlignment="1">
      <alignment horizontal="center" vertical="center"/>
    </xf>
    <xf numFmtId="0" fontId="2" fillId="33" borderId="27" xfId="0" applyFont="1" applyFill="1" applyBorder="1" applyAlignment="1">
      <alignment horizontal="center" vertical="center" wrapText="1"/>
    </xf>
    <xf numFmtId="0" fontId="2" fillId="33" borderId="28" xfId="0" applyFont="1" applyFill="1" applyBorder="1" applyAlignment="1">
      <alignment vertical="center" wrapText="1"/>
    </xf>
    <xf numFmtId="0" fontId="2" fillId="33" borderId="28" xfId="0" applyFont="1" applyFill="1" applyBorder="1" applyAlignment="1">
      <alignment horizontal="center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3" borderId="29" xfId="0" applyNumberFormat="1" applyFont="1" applyFill="1" applyBorder="1" applyAlignment="1">
      <alignment horizontal="center" vertical="center" wrapText="1"/>
    </xf>
    <xf numFmtId="0" fontId="2" fillId="33" borderId="30" xfId="0" applyFont="1" applyFill="1" applyBorder="1" applyAlignment="1">
      <alignment horizontal="left" vertical="center" wrapText="1"/>
    </xf>
    <xf numFmtId="0" fontId="2" fillId="33" borderId="31" xfId="0" applyFont="1" applyFill="1" applyBorder="1" applyAlignment="1">
      <alignment horizontal="center" vertical="center"/>
    </xf>
    <xf numFmtId="0" fontId="2" fillId="33" borderId="32" xfId="0" applyFont="1" applyFill="1" applyBorder="1" applyAlignment="1">
      <alignment horizontal="center" vertical="center" wrapText="1"/>
    </xf>
    <xf numFmtId="0" fontId="2" fillId="33" borderId="30" xfId="0" applyFont="1" applyFill="1" applyBorder="1" applyAlignment="1">
      <alignment vertical="center" wrapText="1"/>
    </xf>
    <xf numFmtId="0" fontId="2" fillId="33" borderId="31" xfId="0" applyFont="1" applyFill="1" applyBorder="1" applyAlignment="1">
      <alignment horizontal="center" vertical="center" wrapText="1"/>
    </xf>
    <xf numFmtId="0" fontId="2" fillId="33" borderId="31" xfId="0" applyFont="1" applyFill="1" applyBorder="1" applyAlignment="1">
      <alignment vertical="center" wrapText="1"/>
    </xf>
    <xf numFmtId="0" fontId="2" fillId="33" borderId="33" xfId="0" applyFont="1" applyFill="1" applyBorder="1" applyAlignment="1">
      <alignment horizontal="center" vertical="center" wrapText="1"/>
    </xf>
    <xf numFmtId="0" fontId="2" fillId="33" borderId="26" xfId="0" applyFont="1" applyFill="1" applyBorder="1" applyAlignment="1">
      <alignment horizontal="center" vertical="center" wrapText="1"/>
    </xf>
    <xf numFmtId="1" fontId="2" fillId="33" borderId="26" xfId="0" applyNumberFormat="1" applyFont="1" applyFill="1" applyBorder="1" applyAlignment="1">
      <alignment horizontal="center" vertical="center" wrapText="1"/>
    </xf>
    <xf numFmtId="0" fontId="2" fillId="33" borderId="34" xfId="0" applyFont="1" applyFill="1" applyBorder="1" applyAlignment="1">
      <alignment vertical="center" wrapText="1"/>
    </xf>
    <xf numFmtId="0" fontId="2" fillId="33" borderId="35" xfId="0" applyFont="1" applyFill="1" applyBorder="1" applyAlignment="1">
      <alignment horizontal="center" vertical="center" wrapText="1"/>
    </xf>
    <xf numFmtId="0" fontId="2" fillId="33" borderId="29" xfId="0" applyFont="1" applyFill="1" applyBorder="1" applyAlignment="1">
      <alignment horizontal="center" vertical="center" wrapText="1"/>
    </xf>
    <xf numFmtId="166" fontId="2" fillId="33" borderId="31" xfId="0" applyNumberFormat="1" applyFont="1" applyFill="1" applyBorder="1" applyAlignment="1">
      <alignment horizontal="center" vertical="center" wrapText="1"/>
    </xf>
    <xf numFmtId="1" fontId="2" fillId="33" borderId="31" xfId="0" applyNumberFormat="1" applyFont="1" applyFill="1" applyBorder="1" applyAlignment="1">
      <alignment horizontal="center" vertical="center" wrapText="1"/>
    </xf>
    <xf numFmtId="2" fontId="2" fillId="33" borderId="32" xfId="0" applyNumberFormat="1" applyFont="1" applyFill="1" applyBorder="1" applyAlignment="1">
      <alignment horizontal="center" vertical="center" wrapText="1"/>
    </xf>
    <xf numFmtId="0" fontId="2" fillId="33" borderId="24" xfId="0" applyFont="1" applyFill="1" applyBorder="1" applyAlignment="1">
      <alignment horizontal="center" vertical="center" wrapText="1"/>
    </xf>
    <xf numFmtId="3" fontId="2" fillId="33" borderId="26" xfId="0" applyNumberFormat="1" applyFont="1" applyFill="1" applyBorder="1" applyAlignment="1">
      <alignment horizontal="center" vertical="center" wrapText="1"/>
    </xf>
    <xf numFmtId="3" fontId="2" fillId="33" borderId="28" xfId="0" applyNumberFormat="1" applyFont="1" applyFill="1" applyBorder="1" applyAlignment="1">
      <alignment horizontal="center" vertical="center" wrapText="1"/>
    </xf>
    <xf numFmtId="1" fontId="2" fillId="33" borderId="32" xfId="0" applyNumberFormat="1" applyFont="1" applyFill="1" applyBorder="1" applyAlignment="1">
      <alignment horizontal="center" vertical="center" wrapText="1"/>
    </xf>
    <xf numFmtId="3" fontId="2" fillId="33" borderId="31" xfId="0" applyNumberFormat="1" applyFont="1" applyFill="1" applyBorder="1" applyAlignment="1">
      <alignment horizontal="center" vertical="center" wrapText="1"/>
    </xf>
    <xf numFmtId="165" fontId="2" fillId="33" borderId="28" xfId="0" applyNumberFormat="1" applyFont="1" applyFill="1" applyBorder="1" applyAlignment="1">
      <alignment horizontal="center" vertical="center" wrapText="1"/>
    </xf>
    <xf numFmtId="0" fontId="25" fillId="33" borderId="30" xfId="0" applyNumberFormat="1" applyFont="1" applyFill="1" applyBorder="1" applyAlignment="1">
      <alignment vertical="center" wrapText="1"/>
    </xf>
    <xf numFmtId="1" fontId="2" fillId="33" borderId="31" xfId="0" applyNumberFormat="1" applyFont="1" applyFill="1" applyBorder="1" applyAlignment="1">
      <alignment horizontal="center" vertical="center"/>
    </xf>
    <xf numFmtId="0" fontId="2" fillId="33" borderId="26" xfId="0" applyFont="1" applyFill="1" applyBorder="1" applyAlignment="1">
      <alignment vertical="center" wrapText="1"/>
    </xf>
    <xf numFmtId="1" fontId="2" fillId="33" borderId="27" xfId="0" applyNumberFormat="1" applyFont="1" applyFill="1" applyBorder="1" applyAlignment="1">
      <alignment horizontal="center" vertical="center" wrapText="1"/>
    </xf>
    <xf numFmtId="1" fontId="2" fillId="33" borderId="28" xfId="0" applyNumberFormat="1" applyFont="1" applyFill="1" applyBorder="1" applyAlignment="1">
      <alignment horizontal="center" vertical="center" wrapText="1"/>
    </xf>
    <xf numFmtId="0" fontId="25" fillId="33" borderId="34" xfId="0" applyNumberFormat="1" applyFont="1" applyFill="1" applyBorder="1" applyAlignment="1">
      <alignment vertical="center" wrapText="1"/>
    </xf>
    <xf numFmtId="0" fontId="25" fillId="33" borderId="26" xfId="0" applyNumberFormat="1" applyFont="1" applyFill="1" applyBorder="1" applyAlignment="1">
      <alignment vertical="center" wrapText="1"/>
    </xf>
    <xf numFmtId="166" fontId="2" fillId="33" borderId="26" xfId="0" applyNumberFormat="1" applyFont="1" applyFill="1" applyBorder="1" applyAlignment="1">
      <alignment horizontal="center" vertical="center" wrapText="1"/>
    </xf>
    <xf numFmtId="167" fontId="2" fillId="33" borderId="27" xfId="0" applyNumberFormat="1" applyFont="1" applyFill="1" applyBorder="1" applyAlignment="1">
      <alignment horizontal="center" vertical="center"/>
    </xf>
    <xf numFmtId="0" fontId="25" fillId="33" borderId="28" xfId="0" applyNumberFormat="1" applyFont="1" applyFill="1" applyBorder="1" applyAlignment="1">
      <alignment vertical="center" wrapText="1"/>
    </xf>
    <xf numFmtId="166" fontId="2" fillId="33" borderId="28" xfId="0" applyNumberFormat="1" applyFont="1" applyFill="1" applyBorder="1" applyAlignment="1">
      <alignment horizontal="center" vertical="center" wrapText="1"/>
    </xf>
    <xf numFmtId="167" fontId="2" fillId="33" borderId="35" xfId="0" applyNumberFormat="1" applyFont="1" applyFill="1" applyBorder="1" applyAlignment="1">
      <alignment horizontal="center" vertical="center"/>
    </xf>
    <xf numFmtId="0" fontId="25" fillId="33" borderId="31" xfId="0" applyNumberFormat="1" applyFont="1" applyFill="1" applyBorder="1" applyAlignment="1">
      <alignment vertical="center" wrapText="1"/>
    </xf>
    <xf numFmtId="167" fontId="2" fillId="33" borderId="32" xfId="0" applyNumberFormat="1" applyFont="1" applyFill="1" applyBorder="1" applyAlignment="1">
      <alignment horizontal="center" vertical="center"/>
    </xf>
    <xf numFmtId="0" fontId="2" fillId="33" borderId="39" xfId="0" applyFont="1" applyFill="1" applyBorder="1" applyAlignment="1">
      <alignment horizontal="left" vertical="center" wrapText="1"/>
    </xf>
    <xf numFmtId="0" fontId="2" fillId="33" borderId="40" xfId="0" applyFont="1" applyFill="1" applyBorder="1" applyAlignment="1">
      <alignment horizontal="left" vertical="center" wrapText="1"/>
    </xf>
    <xf numFmtId="0" fontId="34" fillId="33" borderId="0" xfId="0" applyFont="1" applyFill="1" applyAlignment="1">
      <alignment horizontal="center" vertical="center" wrapText="1"/>
    </xf>
    <xf numFmtId="0" fontId="2" fillId="33" borderId="31" xfId="0" applyFont="1" applyFill="1" applyBorder="1" applyAlignment="1">
      <alignment vertical="center" wrapText="1"/>
    </xf>
    <xf numFmtId="0" fontId="21" fillId="36" borderId="15" xfId="0" applyFont="1" applyFill="1" applyBorder="1" applyAlignment="1">
      <alignment horizontal="center" vertical="center" wrapText="1"/>
    </xf>
    <xf numFmtId="0" fontId="21" fillId="36" borderId="1" xfId="0" applyFont="1" applyFill="1" applyBorder="1" applyAlignment="1">
      <alignment horizontal="center" vertical="center" wrapText="1"/>
    </xf>
    <xf numFmtId="0" fontId="21" fillId="36" borderId="14" xfId="0" applyFont="1" applyFill="1" applyBorder="1" applyAlignment="1">
      <alignment horizontal="center" vertical="center" wrapText="1"/>
    </xf>
    <xf numFmtId="0" fontId="21" fillId="36" borderId="17" xfId="0" applyFont="1" applyFill="1" applyBorder="1" applyAlignment="1">
      <alignment horizontal="center" vertical="center" wrapText="1"/>
    </xf>
    <xf numFmtId="0" fontId="21" fillId="36" borderId="16" xfId="0" applyFont="1" applyFill="1" applyBorder="1" applyAlignment="1">
      <alignment horizontal="center" vertical="center" wrapText="1"/>
    </xf>
    <xf numFmtId="0" fontId="26" fillId="34" borderId="3" xfId="0" applyFont="1" applyFill="1" applyBorder="1" applyAlignment="1">
      <alignment horizontal="left" vertical="center" wrapText="1"/>
    </xf>
    <xf numFmtId="0" fontId="26" fillId="34" borderId="22" xfId="0" applyFont="1" applyFill="1" applyBorder="1" applyAlignment="1">
      <alignment horizontal="left" vertical="center" wrapText="1"/>
    </xf>
    <xf numFmtId="0" fontId="35" fillId="33" borderId="2" xfId="0" applyFont="1" applyFill="1" applyBorder="1" applyAlignment="1">
      <alignment horizontal="center" vertical="center" wrapText="1"/>
    </xf>
    <xf numFmtId="0" fontId="35" fillId="33" borderId="3" xfId="0" applyFont="1" applyFill="1" applyBorder="1" applyAlignment="1">
      <alignment horizontal="center" vertical="center" wrapText="1"/>
    </xf>
    <xf numFmtId="0" fontId="2" fillId="33" borderId="25" xfId="0" applyFont="1" applyFill="1" applyBorder="1" applyAlignment="1">
      <alignment horizontal="left" vertical="center" wrapText="1"/>
    </xf>
    <xf numFmtId="0" fontId="2" fillId="33" borderId="36" xfId="0" applyFont="1" applyFill="1" applyBorder="1" applyAlignment="1">
      <alignment horizontal="left" vertical="center" wrapText="1"/>
    </xf>
    <xf numFmtId="0" fontId="2" fillId="33" borderId="37" xfId="0" applyFont="1" applyFill="1" applyBorder="1" applyAlignment="1">
      <alignment horizontal="left" vertical="center" wrapText="1"/>
    </xf>
    <xf numFmtId="0" fontId="2" fillId="33" borderId="30" xfId="0" applyFont="1" applyFill="1" applyBorder="1" applyAlignment="1">
      <alignment horizontal="left" vertical="center" wrapText="1"/>
    </xf>
    <xf numFmtId="0" fontId="2" fillId="33" borderId="39" xfId="0" applyFont="1" applyFill="1" applyBorder="1" applyAlignment="1">
      <alignment horizontal="left" vertical="center" wrapText="1"/>
    </xf>
    <xf numFmtId="0" fontId="2" fillId="33" borderId="40" xfId="0" applyFont="1" applyFill="1" applyBorder="1" applyAlignment="1">
      <alignment horizontal="left" vertical="center" wrapText="1"/>
    </xf>
    <xf numFmtId="0" fontId="2" fillId="33" borderId="31" xfId="0" applyFont="1" applyFill="1" applyBorder="1" applyAlignment="1">
      <alignment horizontal="left" vertical="center" wrapText="1"/>
    </xf>
    <xf numFmtId="0" fontId="30" fillId="34" borderId="2" xfId="0" applyFont="1" applyFill="1" applyBorder="1" applyAlignment="1">
      <alignment horizontal="left" vertical="center" wrapText="1"/>
    </xf>
    <xf numFmtId="0" fontId="30" fillId="34" borderId="3" xfId="0" applyFont="1" applyFill="1" applyBorder="1" applyAlignment="1">
      <alignment horizontal="left" vertical="center" wrapText="1"/>
    </xf>
    <xf numFmtId="0" fontId="30" fillId="34" borderId="22" xfId="0" applyFont="1" applyFill="1" applyBorder="1" applyAlignment="1">
      <alignment horizontal="left" vertical="center" wrapText="1"/>
    </xf>
    <xf numFmtId="0" fontId="2" fillId="33" borderId="34" xfId="0" applyFont="1" applyFill="1" applyBorder="1" applyAlignment="1">
      <alignment horizontal="left" vertical="center"/>
    </xf>
    <xf numFmtId="0" fontId="2" fillId="33" borderId="13" xfId="0" applyFont="1" applyFill="1" applyBorder="1" applyAlignment="1">
      <alignment horizontal="left" vertical="center"/>
    </xf>
    <xf numFmtId="0" fontId="2" fillId="33" borderId="38" xfId="0" applyFont="1" applyFill="1" applyBorder="1" applyAlignment="1">
      <alignment horizontal="left" vertical="center"/>
    </xf>
    <xf numFmtId="0" fontId="38" fillId="33" borderId="0" xfId="0" applyFont="1" applyFill="1" applyBorder="1" applyAlignment="1">
      <alignment horizontal="right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43" xr:uid="{00000000-0005-0000-0000-000025000000}"/>
    <cellStyle name="Обычный 3" xfId="45" xr:uid="{00000000-0005-0000-0000-000026000000}"/>
    <cellStyle name="Обычный 4" xfId="44" xr:uid="{00000000-0005-0000-0000-000027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7"/>
  <sheetViews>
    <sheetView showGridLines="0" tabSelected="1" view="pageBreakPreview" zoomScaleNormal="80" zoomScaleSheetLayoutView="100" workbookViewId="0">
      <selection activeCell="A3" sqref="A3:E3"/>
    </sheetView>
  </sheetViews>
  <sheetFormatPr defaultColWidth="9.296875" defaultRowHeight="15.5" x14ac:dyDescent="0.3"/>
  <cols>
    <col min="1" max="1" width="9.69921875" style="26" customWidth="1"/>
    <col min="2" max="2" width="123" style="8" customWidth="1"/>
    <col min="3" max="3" width="17.19921875" style="8" customWidth="1"/>
    <col min="4" max="4" width="20.5" style="8" customWidth="1"/>
    <col min="5" max="5" width="34.796875" style="10" customWidth="1"/>
    <col min="6" max="6" width="16.69921875" style="9" customWidth="1"/>
    <col min="7" max="27" width="9.296875" style="9"/>
    <col min="28" max="16384" width="9.296875" style="8"/>
  </cols>
  <sheetData>
    <row r="1" spans="1:27" ht="26.25" customHeight="1" x14ac:dyDescent="0.3">
      <c r="C1" s="108" t="s">
        <v>141</v>
      </c>
      <c r="D1" s="108"/>
      <c r="E1" s="108"/>
    </row>
    <row r="2" spans="1:27" ht="28.5" customHeight="1" x14ac:dyDescent="0.3">
      <c r="C2" s="108"/>
      <c r="D2" s="108"/>
      <c r="E2" s="108"/>
    </row>
    <row r="3" spans="1:27" ht="55.5" customHeight="1" thickBot="1" x14ac:dyDescent="0.35">
      <c r="A3" s="84" t="s">
        <v>95</v>
      </c>
      <c r="B3" s="84"/>
      <c r="C3" s="84"/>
      <c r="D3" s="84"/>
      <c r="E3" s="84"/>
    </row>
    <row r="4" spans="1:27" ht="23.25" customHeight="1" x14ac:dyDescent="0.3">
      <c r="A4" s="88" t="s">
        <v>96</v>
      </c>
      <c r="B4" s="86" t="s">
        <v>2</v>
      </c>
      <c r="C4" s="86" t="s">
        <v>3</v>
      </c>
      <c r="D4" s="86" t="s">
        <v>4</v>
      </c>
      <c r="E4" s="90"/>
    </row>
    <row r="5" spans="1:27" ht="42.75" customHeight="1" x14ac:dyDescent="0.3">
      <c r="A5" s="89"/>
      <c r="B5" s="87"/>
      <c r="C5" s="87"/>
      <c r="D5" s="35" t="s">
        <v>53</v>
      </c>
      <c r="E5" s="36" t="s">
        <v>54</v>
      </c>
    </row>
    <row r="6" spans="1:27" ht="24.75" customHeight="1" x14ac:dyDescent="0.3">
      <c r="A6" s="32">
        <v>1</v>
      </c>
      <c r="B6" s="32">
        <v>2</v>
      </c>
      <c r="C6" s="32">
        <v>3</v>
      </c>
      <c r="D6" s="32">
        <v>4</v>
      </c>
      <c r="E6" s="32">
        <v>5</v>
      </c>
    </row>
    <row r="7" spans="1:27" s="15" customFormat="1" ht="35.15" customHeight="1" x14ac:dyDescent="0.3">
      <c r="A7" s="27" t="s">
        <v>80</v>
      </c>
      <c r="B7" s="12" t="s">
        <v>83</v>
      </c>
      <c r="C7" s="12"/>
      <c r="D7" s="12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s="1" customFormat="1" ht="35.15" customHeight="1" x14ac:dyDescent="0.3">
      <c r="A8" s="39" t="s">
        <v>98</v>
      </c>
      <c r="B8" s="40" t="s">
        <v>6</v>
      </c>
      <c r="C8" s="41" t="s">
        <v>7</v>
      </c>
      <c r="D8" s="41">
        <f>(270*8+125*96)/10000</f>
        <v>1.4159999999999999</v>
      </c>
      <c r="E8" s="42"/>
    </row>
    <row r="9" spans="1:27" s="1" customFormat="1" ht="35.15" customHeight="1" x14ac:dyDescent="0.3">
      <c r="A9" s="46" t="s">
        <v>99</v>
      </c>
      <c r="B9" s="47" t="s">
        <v>79</v>
      </c>
      <c r="C9" s="48" t="s">
        <v>7</v>
      </c>
      <c r="D9" s="48">
        <f t="shared" ref="D9:D10" si="0">(270*8+125*96)/10000</f>
        <v>1.4159999999999999</v>
      </c>
      <c r="E9" s="49"/>
    </row>
    <row r="10" spans="1:27" s="1" customFormat="1" ht="35.15" customHeight="1" x14ac:dyDescent="0.3">
      <c r="A10" s="46" t="s">
        <v>100</v>
      </c>
      <c r="B10" s="50" t="s">
        <v>47</v>
      </c>
      <c r="C10" s="48" t="s">
        <v>7</v>
      </c>
      <c r="D10" s="48">
        <f t="shared" si="0"/>
        <v>1.4159999999999999</v>
      </c>
      <c r="E10" s="49"/>
    </row>
    <row r="11" spans="1:27" s="1" customFormat="1" ht="35.15" customHeight="1" x14ac:dyDescent="0.3">
      <c r="A11" s="46" t="s">
        <v>101</v>
      </c>
      <c r="B11" s="50" t="s">
        <v>88</v>
      </c>
      <c r="C11" s="51" t="s">
        <v>8</v>
      </c>
      <c r="D11" s="48">
        <v>120</v>
      </c>
      <c r="E11" s="49"/>
    </row>
    <row r="12" spans="1:27" s="1" customFormat="1" ht="35.15" customHeight="1" x14ac:dyDescent="0.3">
      <c r="A12" s="46" t="s">
        <v>102</v>
      </c>
      <c r="B12" s="52" t="s">
        <v>12</v>
      </c>
      <c r="C12" s="51" t="s">
        <v>8</v>
      </c>
      <c r="D12" s="48">
        <v>120</v>
      </c>
      <c r="E12" s="49"/>
    </row>
    <row r="13" spans="1:27" s="1" customFormat="1" ht="35.15" customHeight="1" x14ac:dyDescent="0.3">
      <c r="A13" s="46" t="s">
        <v>103</v>
      </c>
      <c r="B13" s="50" t="s">
        <v>32</v>
      </c>
      <c r="C13" s="51" t="s">
        <v>8</v>
      </c>
      <c r="D13" s="48">
        <v>120</v>
      </c>
      <c r="E13" s="49"/>
    </row>
    <row r="14" spans="1:27" s="1" customFormat="1" ht="35.15" customHeight="1" x14ac:dyDescent="0.3">
      <c r="A14" s="46" t="s">
        <v>104</v>
      </c>
      <c r="B14" s="52" t="s">
        <v>81</v>
      </c>
      <c r="C14" s="51" t="s">
        <v>9</v>
      </c>
      <c r="D14" s="48">
        <v>120</v>
      </c>
      <c r="E14" s="49"/>
    </row>
    <row r="15" spans="1:27" s="1" customFormat="1" ht="35.15" customHeight="1" x14ac:dyDescent="0.3">
      <c r="A15" s="46" t="s">
        <v>105</v>
      </c>
      <c r="B15" s="52" t="s">
        <v>33</v>
      </c>
      <c r="C15" s="51" t="s">
        <v>10</v>
      </c>
      <c r="D15" s="48">
        <v>120</v>
      </c>
      <c r="E15" s="49"/>
    </row>
    <row r="16" spans="1:27" s="1" customFormat="1" ht="35.15" customHeight="1" x14ac:dyDescent="0.3">
      <c r="A16" s="46" t="s">
        <v>106</v>
      </c>
      <c r="B16" s="52" t="s">
        <v>34</v>
      </c>
      <c r="C16" s="51" t="s">
        <v>20</v>
      </c>
      <c r="D16" s="48">
        <v>120</v>
      </c>
      <c r="E16" s="49"/>
    </row>
    <row r="17" spans="1:28" s="1" customFormat="1" ht="35.15" customHeight="1" x14ac:dyDescent="0.3">
      <c r="A17" s="46" t="s">
        <v>107</v>
      </c>
      <c r="B17" s="52" t="s">
        <v>82</v>
      </c>
      <c r="C17" s="51" t="s">
        <v>20</v>
      </c>
      <c r="D17" s="48">
        <v>120</v>
      </c>
      <c r="E17" s="49"/>
    </row>
    <row r="18" spans="1:28" s="1" customFormat="1" ht="35.15" customHeight="1" x14ac:dyDescent="0.3">
      <c r="A18" s="46" t="s">
        <v>108</v>
      </c>
      <c r="B18" s="52" t="s">
        <v>35</v>
      </c>
      <c r="C18" s="51" t="s">
        <v>20</v>
      </c>
      <c r="D18" s="48">
        <v>120</v>
      </c>
      <c r="E18" s="49"/>
    </row>
    <row r="19" spans="1:28" s="1" customFormat="1" ht="35.15" customHeight="1" x14ac:dyDescent="0.3">
      <c r="A19" s="38" t="s">
        <v>109</v>
      </c>
      <c r="B19" s="43" t="s">
        <v>36</v>
      </c>
      <c r="C19" s="44" t="s">
        <v>1</v>
      </c>
      <c r="D19" s="44">
        <f>270*30+200*200</f>
        <v>48100</v>
      </c>
      <c r="E19" s="45"/>
    </row>
    <row r="20" spans="1:28" s="15" customFormat="1" ht="35.15" customHeight="1" x14ac:dyDescent="0.3">
      <c r="A20" s="28" t="s">
        <v>73</v>
      </c>
      <c r="B20" s="17" t="s">
        <v>37</v>
      </c>
      <c r="C20" s="17"/>
      <c r="D20" s="17"/>
      <c r="E20" s="6"/>
    </row>
    <row r="21" spans="1:28" s="19" customFormat="1" ht="35.15" customHeight="1" x14ac:dyDescent="0.3">
      <c r="A21" s="53" t="s">
        <v>110</v>
      </c>
      <c r="B21" s="40" t="s">
        <v>86</v>
      </c>
      <c r="C21" s="54" t="s">
        <v>1</v>
      </c>
      <c r="D21" s="55">
        <f>270*12</f>
        <v>3240</v>
      </c>
      <c r="E21" s="42"/>
    </row>
    <row r="22" spans="1:28" s="4" customFormat="1" ht="35.15" customHeight="1" x14ac:dyDescent="0.3">
      <c r="A22" s="58" t="s">
        <v>111</v>
      </c>
      <c r="B22" s="50" t="s">
        <v>90</v>
      </c>
      <c r="C22" s="51" t="s">
        <v>85</v>
      </c>
      <c r="D22" s="59" t="s">
        <v>89</v>
      </c>
      <c r="E22" s="49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1:28" s="4" customFormat="1" ht="35.15" customHeight="1" x14ac:dyDescent="0.3">
      <c r="A23" s="58" t="s">
        <v>112</v>
      </c>
      <c r="B23" s="50" t="s">
        <v>84</v>
      </c>
      <c r="C23" s="51" t="s">
        <v>0</v>
      </c>
      <c r="D23" s="51">
        <v>972</v>
      </c>
      <c r="E23" s="49"/>
    </row>
    <row r="24" spans="1:28" s="19" customFormat="1" ht="35.15" customHeight="1" x14ac:dyDescent="0.3">
      <c r="A24" s="58" t="s">
        <v>113</v>
      </c>
      <c r="B24" s="50" t="s">
        <v>63</v>
      </c>
      <c r="C24" s="51" t="s">
        <v>1</v>
      </c>
      <c r="D24" s="60">
        <f>270*12</f>
        <v>3240</v>
      </c>
      <c r="E24" s="49"/>
    </row>
    <row r="25" spans="1:28" s="15" customFormat="1" ht="35.15" customHeight="1" x14ac:dyDescent="0.3">
      <c r="A25" s="58" t="s">
        <v>114</v>
      </c>
      <c r="B25" s="50" t="s">
        <v>55</v>
      </c>
      <c r="C25" s="51" t="s">
        <v>0</v>
      </c>
      <c r="D25" s="60">
        <f>270*10*1.3</f>
        <v>3510</v>
      </c>
      <c r="E25" s="49"/>
    </row>
    <row r="26" spans="1:28" s="15" customFormat="1" ht="35.15" customHeight="1" x14ac:dyDescent="0.3">
      <c r="A26" s="58" t="s">
        <v>115</v>
      </c>
      <c r="B26" s="50" t="s">
        <v>24</v>
      </c>
      <c r="C26" s="51" t="s">
        <v>0</v>
      </c>
      <c r="D26" s="60">
        <f>270*10*1.3</f>
        <v>3510</v>
      </c>
      <c r="E26" s="61"/>
    </row>
    <row r="27" spans="1:28" s="1" customFormat="1" ht="35.15" customHeight="1" x14ac:dyDescent="0.3">
      <c r="A27" s="18" t="s">
        <v>116</v>
      </c>
      <c r="B27" s="56" t="s">
        <v>19</v>
      </c>
      <c r="C27" s="44" t="s">
        <v>1</v>
      </c>
      <c r="D27" s="44">
        <f>270*10+270*2*3</f>
        <v>4320</v>
      </c>
      <c r="E27" s="57"/>
    </row>
    <row r="28" spans="1:28" s="15" customFormat="1" ht="35.15" customHeight="1" x14ac:dyDescent="0.3">
      <c r="A28" s="28" t="s">
        <v>74</v>
      </c>
      <c r="B28" s="17" t="s">
        <v>72</v>
      </c>
      <c r="C28" s="17"/>
      <c r="D28" s="17"/>
      <c r="E28" s="6"/>
    </row>
    <row r="29" spans="1:28" s="2" customFormat="1" ht="35.15" customHeight="1" x14ac:dyDescent="0.3">
      <c r="A29" s="62" t="s">
        <v>117</v>
      </c>
      <c r="B29" s="40" t="s">
        <v>29</v>
      </c>
      <c r="C29" s="54" t="s">
        <v>17</v>
      </c>
      <c r="D29" s="63">
        <f>110/5*6*95</f>
        <v>12540</v>
      </c>
      <c r="E29" s="63"/>
    </row>
    <row r="30" spans="1:28" s="19" customFormat="1" ht="35.15" customHeight="1" x14ac:dyDescent="0.3">
      <c r="A30" s="58" t="s">
        <v>118</v>
      </c>
      <c r="B30" s="50" t="s">
        <v>27</v>
      </c>
      <c r="C30" s="51" t="s">
        <v>0</v>
      </c>
      <c r="D30" s="60">
        <f>(110*97*1.3)+(0.8*2)</f>
        <v>13872.6</v>
      </c>
      <c r="E30" s="65"/>
    </row>
    <row r="31" spans="1:28" s="2" customFormat="1" ht="35.15" customHeight="1" x14ac:dyDescent="0.3">
      <c r="A31" s="58" t="s">
        <v>119</v>
      </c>
      <c r="B31" s="50" t="s">
        <v>31</v>
      </c>
      <c r="C31" s="51" t="s">
        <v>17</v>
      </c>
      <c r="D31" s="66">
        <f>110*97</f>
        <v>10670</v>
      </c>
      <c r="E31" s="49"/>
    </row>
    <row r="32" spans="1:28" s="19" customFormat="1" ht="35.15" customHeight="1" x14ac:dyDescent="0.3">
      <c r="A32" s="58" t="s">
        <v>120</v>
      </c>
      <c r="B32" s="50" t="s">
        <v>24</v>
      </c>
      <c r="C32" s="51" t="s">
        <v>11</v>
      </c>
      <c r="D32" s="60">
        <f>(110*97*1.3)+(0.8*2)</f>
        <v>13872.6</v>
      </c>
      <c r="E32" s="65"/>
    </row>
    <row r="33" spans="1:5" s="19" customFormat="1" ht="35.15" customHeight="1" x14ac:dyDescent="0.3">
      <c r="A33" s="58" t="s">
        <v>121</v>
      </c>
      <c r="B33" s="50" t="s">
        <v>28</v>
      </c>
      <c r="C33" s="51" t="s">
        <v>17</v>
      </c>
      <c r="D33" s="66">
        <f>(97*2+110*2)*6</f>
        <v>2484</v>
      </c>
      <c r="E33" s="49"/>
    </row>
    <row r="34" spans="1:5" s="19" customFormat="1" ht="35.15" customHeight="1" x14ac:dyDescent="0.3">
      <c r="A34" s="18" t="s">
        <v>122</v>
      </c>
      <c r="B34" s="43" t="s">
        <v>64</v>
      </c>
      <c r="C34" s="44" t="s">
        <v>0</v>
      </c>
      <c r="D34" s="64">
        <f>(97*2+110*2)-10</f>
        <v>404</v>
      </c>
      <c r="E34" s="57"/>
    </row>
    <row r="35" spans="1:5" s="15" customFormat="1" ht="35.15" customHeight="1" x14ac:dyDescent="0.3">
      <c r="A35" s="28" t="s">
        <v>45</v>
      </c>
      <c r="B35" s="33" t="s">
        <v>68</v>
      </c>
      <c r="C35" s="17"/>
      <c r="D35" s="17"/>
      <c r="E35" s="6"/>
    </row>
    <row r="36" spans="1:5" s="15" customFormat="1" ht="35.15" customHeight="1" x14ac:dyDescent="0.3">
      <c r="A36" s="62" t="s">
        <v>123</v>
      </c>
      <c r="B36" s="40" t="s">
        <v>58</v>
      </c>
      <c r="C36" s="54" t="s">
        <v>18</v>
      </c>
      <c r="D36" s="55">
        <v>1860</v>
      </c>
      <c r="E36" s="42"/>
    </row>
    <row r="37" spans="1:5" s="2" customFormat="1" ht="35.15" customHeight="1" x14ac:dyDescent="0.3">
      <c r="A37" s="58" t="s">
        <v>124</v>
      </c>
      <c r="B37" s="68" t="s">
        <v>92</v>
      </c>
      <c r="C37" s="51" t="s">
        <v>0</v>
      </c>
      <c r="D37" s="60">
        <v>1748</v>
      </c>
      <c r="E37" s="49"/>
    </row>
    <row r="38" spans="1:5" s="2" customFormat="1" ht="35.15" customHeight="1" x14ac:dyDescent="0.3">
      <c r="A38" s="58" t="s">
        <v>125</v>
      </c>
      <c r="B38" s="68" t="s">
        <v>46</v>
      </c>
      <c r="C38" s="51" t="s">
        <v>0</v>
      </c>
      <c r="D38" s="60">
        <v>873</v>
      </c>
      <c r="E38" s="49"/>
    </row>
    <row r="39" spans="1:5" s="19" customFormat="1" ht="35.15" customHeight="1" x14ac:dyDescent="0.3">
      <c r="A39" s="58" t="s">
        <v>126</v>
      </c>
      <c r="B39" s="50" t="s">
        <v>24</v>
      </c>
      <c r="C39" s="51" t="s">
        <v>11</v>
      </c>
      <c r="D39" s="60">
        <v>1277</v>
      </c>
      <c r="E39" s="49"/>
    </row>
    <row r="40" spans="1:5" s="15" customFormat="1" ht="35.15" customHeight="1" x14ac:dyDescent="0.3">
      <c r="A40" s="58" t="s">
        <v>127</v>
      </c>
      <c r="B40" s="52" t="s">
        <v>30</v>
      </c>
      <c r="C40" s="51" t="s">
        <v>17</v>
      </c>
      <c r="D40" s="69">
        <f>14*4+29*4*6</f>
        <v>752</v>
      </c>
      <c r="E40" s="49"/>
    </row>
    <row r="41" spans="1:5" s="15" customFormat="1" ht="35.15" customHeight="1" x14ac:dyDescent="0.3">
      <c r="A41" s="18" t="s">
        <v>128</v>
      </c>
      <c r="B41" s="56" t="s">
        <v>22</v>
      </c>
      <c r="C41" s="44" t="s">
        <v>11</v>
      </c>
      <c r="D41" s="67">
        <v>37.200000000000003</v>
      </c>
      <c r="E41" s="57"/>
    </row>
    <row r="42" spans="1:5" s="15" customFormat="1" ht="35.15" customHeight="1" x14ac:dyDescent="0.3">
      <c r="A42" s="29" t="s">
        <v>75</v>
      </c>
      <c r="B42" s="102" t="s">
        <v>61</v>
      </c>
      <c r="C42" s="103"/>
      <c r="D42" s="103"/>
      <c r="E42" s="104"/>
    </row>
    <row r="43" spans="1:5" s="15" customFormat="1" ht="35.15" customHeight="1" x14ac:dyDescent="0.3">
      <c r="A43" s="54" t="s">
        <v>129</v>
      </c>
      <c r="B43" s="70" t="s">
        <v>57</v>
      </c>
      <c r="C43" s="54" t="s">
        <v>0</v>
      </c>
      <c r="D43" s="55">
        <v>217</v>
      </c>
      <c r="E43" s="71"/>
    </row>
    <row r="44" spans="1:5" s="15" customFormat="1" ht="35.15" customHeight="1" x14ac:dyDescent="0.3">
      <c r="A44" s="51" t="s">
        <v>130</v>
      </c>
      <c r="B44" s="52" t="s">
        <v>62</v>
      </c>
      <c r="C44" s="51" t="s">
        <v>0</v>
      </c>
      <c r="D44" s="60">
        <v>1149</v>
      </c>
      <c r="E44" s="65"/>
    </row>
    <row r="45" spans="1:5" s="15" customFormat="1" ht="35.15" customHeight="1" x14ac:dyDescent="0.3">
      <c r="A45" s="51" t="s">
        <v>131</v>
      </c>
      <c r="B45" s="52" t="s">
        <v>59</v>
      </c>
      <c r="C45" s="51" t="s">
        <v>0</v>
      </c>
      <c r="D45" s="60">
        <v>1149</v>
      </c>
      <c r="E45" s="65"/>
    </row>
    <row r="46" spans="1:5" s="15" customFormat="1" ht="35.15" customHeight="1" x14ac:dyDescent="0.3">
      <c r="A46" s="51" t="s">
        <v>132</v>
      </c>
      <c r="B46" s="50" t="s">
        <v>65</v>
      </c>
      <c r="C46" s="51" t="s">
        <v>1</v>
      </c>
      <c r="D46" s="60">
        <v>810</v>
      </c>
      <c r="E46" s="65"/>
    </row>
    <row r="47" spans="1:5" s="15" customFormat="1" ht="35.15" customHeight="1" x14ac:dyDescent="0.3">
      <c r="A47" s="51" t="s">
        <v>133</v>
      </c>
      <c r="B47" s="50" t="s">
        <v>66</v>
      </c>
      <c r="C47" s="51" t="s">
        <v>1</v>
      </c>
      <c r="D47" s="60">
        <v>813</v>
      </c>
      <c r="E47" s="65"/>
    </row>
    <row r="48" spans="1:5" s="15" customFormat="1" ht="35.15" customHeight="1" x14ac:dyDescent="0.3">
      <c r="A48" s="44" t="s">
        <v>134</v>
      </c>
      <c r="B48" s="56" t="s">
        <v>60</v>
      </c>
      <c r="C48" s="44" t="s">
        <v>67</v>
      </c>
      <c r="D48" s="72">
        <v>100</v>
      </c>
      <c r="E48" s="57"/>
    </row>
    <row r="49" spans="1:27" s="4" customFormat="1" ht="35.15" customHeight="1" x14ac:dyDescent="0.3">
      <c r="A49" s="28" t="s">
        <v>76</v>
      </c>
      <c r="B49" s="17" t="s">
        <v>93</v>
      </c>
      <c r="C49" s="17"/>
      <c r="D49" s="17"/>
      <c r="E49" s="6"/>
    </row>
    <row r="50" spans="1:27" s="19" customFormat="1" ht="35.15" customHeight="1" x14ac:dyDescent="0.3">
      <c r="A50" s="62" t="s">
        <v>135</v>
      </c>
      <c r="B50" s="40" t="s">
        <v>56</v>
      </c>
      <c r="C50" s="54" t="s">
        <v>0</v>
      </c>
      <c r="D50" s="55">
        <f>D44+D37+D30+D25</f>
        <v>20279.599999999999</v>
      </c>
      <c r="E50" s="42"/>
    </row>
    <row r="51" spans="1:27" s="2" customFormat="1" ht="35.15" customHeight="1" x14ac:dyDescent="0.3">
      <c r="A51" s="58" t="s">
        <v>136</v>
      </c>
      <c r="B51" s="68" t="s">
        <v>91</v>
      </c>
      <c r="C51" s="51" t="s">
        <v>25</v>
      </c>
      <c r="D51" s="60">
        <f>19578*1.6</f>
        <v>31324.800000000003</v>
      </c>
      <c r="E51" s="61"/>
    </row>
    <row r="52" spans="1:27" s="2" customFormat="1" ht="35.15" customHeight="1" x14ac:dyDescent="0.3">
      <c r="A52" s="18" t="s">
        <v>137</v>
      </c>
      <c r="B52" s="73" t="s">
        <v>38</v>
      </c>
      <c r="C52" s="44" t="s">
        <v>0</v>
      </c>
      <c r="D52" s="72">
        <f>D46+D39+D32+D27</f>
        <v>20279.599999999999</v>
      </c>
      <c r="E52" s="57"/>
    </row>
    <row r="53" spans="1:27" s="4" customFormat="1" ht="35.15" customHeight="1" x14ac:dyDescent="0.3">
      <c r="A53" s="28" t="s">
        <v>77</v>
      </c>
      <c r="B53" s="91" t="s">
        <v>69</v>
      </c>
      <c r="C53" s="91"/>
      <c r="D53" s="91"/>
      <c r="E53" s="92"/>
    </row>
    <row r="54" spans="1:27" s="2" customFormat="1" ht="35.15" customHeight="1" x14ac:dyDescent="0.3">
      <c r="A54" s="62" t="s">
        <v>138</v>
      </c>
      <c r="B54" s="74" t="s">
        <v>87</v>
      </c>
      <c r="C54" s="54" t="s">
        <v>25</v>
      </c>
      <c r="D54" s="75">
        <f>((D24+D29)*0.45+D21*0.2)/1000</f>
        <v>7.7489999999999997</v>
      </c>
      <c r="E54" s="76"/>
    </row>
    <row r="55" spans="1:27" s="2" customFormat="1" ht="35.15" customHeight="1" x14ac:dyDescent="0.3">
      <c r="A55" s="58" t="s">
        <v>139</v>
      </c>
      <c r="B55" s="80" t="s">
        <v>70</v>
      </c>
      <c r="C55" s="51" t="s">
        <v>25</v>
      </c>
      <c r="D55" s="59">
        <f>(D36+D46)*1.6/1000</f>
        <v>4.2720000000000002</v>
      </c>
      <c r="E55" s="81"/>
    </row>
    <row r="56" spans="1:27" s="2" customFormat="1" ht="35.15" customHeight="1" x14ac:dyDescent="0.3">
      <c r="A56" s="18" t="s">
        <v>140</v>
      </c>
      <c r="B56" s="77" t="s">
        <v>71</v>
      </c>
      <c r="C56" s="44" t="s">
        <v>25</v>
      </c>
      <c r="D56" s="78">
        <f>(D37+D47)*1.25/1000</f>
        <v>3.2012499999999999</v>
      </c>
      <c r="E56" s="79"/>
    </row>
    <row r="57" spans="1:27" s="1" customFormat="1" ht="35.15" customHeight="1" x14ac:dyDescent="0.3">
      <c r="A57" s="93" t="s">
        <v>39</v>
      </c>
      <c r="B57" s="94"/>
      <c r="C57" s="94"/>
      <c r="D57" s="94"/>
      <c r="E57" s="94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</row>
    <row r="58" spans="1:27" ht="57" customHeight="1" x14ac:dyDescent="0.3">
      <c r="A58" s="54">
        <v>1</v>
      </c>
      <c r="B58" s="95" t="s">
        <v>40</v>
      </c>
      <c r="C58" s="96"/>
      <c r="D58" s="96"/>
      <c r="E58" s="97"/>
    </row>
    <row r="59" spans="1:27" ht="35.15" customHeight="1" x14ac:dyDescent="0.3">
      <c r="A59" s="51">
        <v>2</v>
      </c>
      <c r="B59" s="47" t="s">
        <v>41</v>
      </c>
      <c r="C59" s="82"/>
      <c r="D59" s="82"/>
      <c r="E59" s="83"/>
    </row>
    <row r="60" spans="1:27" ht="35.15" customHeight="1" x14ac:dyDescent="0.3">
      <c r="A60" s="51">
        <v>3</v>
      </c>
      <c r="B60" s="98" t="s">
        <v>42</v>
      </c>
      <c r="C60" s="99"/>
      <c r="D60" s="99"/>
      <c r="E60" s="100"/>
    </row>
    <row r="61" spans="1:27" ht="35.15" customHeight="1" x14ac:dyDescent="0.3">
      <c r="A61" s="51">
        <v>4</v>
      </c>
      <c r="B61" s="98" t="s">
        <v>43</v>
      </c>
      <c r="C61" s="99"/>
      <c r="D61" s="99"/>
      <c r="E61" s="100"/>
    </row>
    <row r="62" spans="1:27" ht="35.15" customHeight="1" x14ac:dyDescent="0.3">
      <c r="A62" s="51">
        <v>5</v>
      </c>
      <c r="B62" s="98" t="s">
        <v>44</v>
      </c>
      <c r="C62" s="99"/>
      <c r="D62" s="99"/>
      <c r="E62" s="100"/>
    </row>
    <row r="63" spans="1:27" s="2" customFormat="1" ht="35.15" customHeight="1" x14ac:dyDescent="0.3">
      <c r="A63" s="51">
        <v>6</v>
      </c>
      <c r="B63" s="85" t="s">
        <v>26</v>
      </c>
      <c r="C63" s="85"/>
      <c r="D63" s="85"/>
      <c r="E63" s="85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s="2" customFormat="1" ht="35.15" customHeight="1" x14ac:dyDescent="0.3">
      <c r="A64" s="51">
        <v>7</v>
      </c>
      <c r="B64" s="85" t="s">
        <v>13</v>
      </c>
      <c r="C64" s="85"/>
      <c r="D64" s="85"/>
      <c r="E64" s="85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s="2" customFormat="1" ht="35.15" customHeight="1" x14ac:dyDescent="0.3">
      <c r="A65" s="51">
        <v>8</v>
      </c>
      <c r="B65" s="85" t="s">
        <v>48</v>
      </c>
      <c r="C65" s="85"/>
      <c r="D65" s="85"/>
      <c r="E65" s="85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s="2" customFormat="1" ht="35.15" customHeight="1" x14ac:dyDescent="0.3">
      <c r="A66" s="51">
        <v>9</v>
      </c>
      <c r="B66" s="101" t="s">
        <v>49</v>
      </c>
      <c r="C66" s="101"/>
      <c r="D66" s="101"/>
      <c r="E66" s="101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s="2" customFormat="1" ht="35.15" customHeight="1" x14ac:dyDescent="0.3">
      <c r="A67" s="51">
        <v>10</v>
      </c>
      <c r="B67" s="101" t="s">
        <v>50</v>
      </c>
      <c r="C67" s="101"/>
      <c r="D67" s="101"/>
      <c r="E67" s="101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s="2" customFormat="1" ht="35.15" customHeight="1" x14ac:dyDescent="0.3">
      <c r="A68" s="51">
        <v>11</v>
      </c>
      <c r="B68" s="101" t="s">
        <v>51</v>
      </c>
      <c r="C68" s="101"/>
      <c r="D68" s="101"/>
      <c r="E68" s="101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s="2" customFormat="1" ht="35.15" customHeight="1" x14ac:dyDescent="0.3">
      <c r="A69" s="51">
        <v>12</v>
      </c>
      <c r="B69" s="101" t="s">
        <v>52</v>
      </c>
      <c r="C69" s="101"/>
      <c r="D69" s="101"/>
      <c r="E69" s="101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35.15" customHeight="1" x14ac:dyDescent="0.3">
      <c r="A70" s="51">
        <v>13</v>
      </c>
      <c r="B70" s="85" t="s">
        <v>14</v>
      </c>
      <c r="C70" s="85"/>
      <c r="D70" s="85"/>
      <c r="E70" s="85"/>
    </row>
    <row r="71" spans="1:27" ht="35.15" customHeight="1" x14ac:dyDescent="0.3">
      <c r="A71" s="51">
        <v>14</v>
      </c>
      <c r="B71" s="85" t="s">
        <v>21</v>
      </c>
      <c r="C71" s="85"/>
      <c r="D71" s="85"/>
      <c r="E71" s="85"/>
    </row>
    <row r="72" spans="1:27" ht="35.15" customHeight="1" x14ac:dyDescent="0.3">
      <c r="A72" s="51">
        <v>15</v>
      </c>
      <c r="B72" s="85" t="s">
        <v>78</v>
      </c>
      <c r="C72" s="85"/>
      <c r="D72" s="85"/>
      <c r="E72" s="85"/>
    </row>
    <row r="73" spans="1:27" ht="35.15" customHeight="1" x14ac:dyDescent="0.3">
      <c r="A73" s="51">
        <v>16</v>
      </c>
      <c r="B73" s="85" t="s">
        <v>15</v>
      </c>
      <c r="C73" s="85"/>
      <c r="D73" s="85"/>
      <c r="E73" s="85"/>
    </row>
    <row r="74" spans="1:27" ht="35.15" customHeight="1" x14ac:dyDescent="0.3">
      <c r="A74" s="51">
        <v>17</v>
      </c>
      <c r="B74" s="85" t="s">
        <v>16</v>
      </c>
      <c r="C74" s="85"/>
      <c r="D74" s="85"/>
      <c r="E74" s="85"/>
    </row>
    <row r="75" spans="1:27" ht="35.15" customHeight="1" x14ac:dyDescent="0.3">
      <c r="A75" s="51">
        <v>18</v>
      </c>
      <c r="B75" s="85" t="s">
        <v>5</v>
      </c>
      <c r="C75" s="85"/>
      <c r="D75" s="85"/>
      <c r="E75" s="85"/>
    </row>
    <row r="76" spans="1:27" ht="54" customHeight="1" x14ac:dyDescent="0.3">
      <c r="A76" s="51">
        <v>19</v>
      </c>
      <c r="B76" s="85" t="s">
        <v>23</v>
      </c>
      <c r="C76" s="85"/>
      <c r="D76" s="85"/>
      <c r="E76" s="85"/>
    </row>
    <row r="77" spans="1:27" ht="35.15" customHeight="1" x14ac:dyDescent="0.3">
      <c r="A77" s="44">
        <v>20</v>
      </c>
      <c r="B77" s="105" t="s">
        <v>94</v>
      </c>
      <c r="C77" s="106"/>
      <c r="D77" s="106"/>
      <c r="E77" s="107"/>
    </row>
    <row r="78" spans="1:27" s="1" customFormat="1" ht="16.5" customHeight="1" x14ac:dyDescent="0.35">
      <c r="A78" s="26"/>
      <c r="B78" s="19"/>
      <c r="C78" s="3"/>
      <c r="D78" s="3"/>
      <c r="E78" s="3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</row>
    <row r="79" spans="1:27" s="1" customFormat="1" ht="21" customHeight="1" x14ac:dyDescent="0.3">
      <c r="A79" s="37" t="s">
        <v>97</v>
      </c>
      <c r="B79" s="34"/>
      <c r="C79" s="8"/>
      <c r="D79" s="8"/>
      <c r="E79" s="10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</row>
    <row r="80" spans="1:27" s="1" customFormat="1" ht="6" customHeight="1" x14ac:dyDescent="0.3">
      <c r="A80" s="26"/>
      <c r="B80" s="8"/>
      <c r="C80" s="8"/>
      <c r="D80" s="8"/>
      <c r="E80" s="10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</row>
    <row r="81" spans="1:5" x14ac:dyDescent="0.35">
      <c r="A81" s="10"/>
      <c r="C81" s="11"/>
      <c r="D81" s="11"/>
    </row>
    <row r="82" spans="1:5" x14ac:dyDescent="0.3">
      <c r="C82" s="20"/>
      <c r="E82" s="19"/>
    </row>
    <row r="83" spans="1:5" x14ac:dyDescent="0.3">
      <c r="A83" s="30"/>
      <c r="B83" s="5"/>
      <c r="C83" s="21"/>
      <c r="D83" s="21"/>
      <c r="E83" s="19"/>
    </row>
    <row r="84" spans="1:5" x14ac:dyDescent="0.3">
      <c r="A84" s="31"/>
      <c r="B84" s="5"/>
      <c r="C84" s="5"/>
      <c r="D84" s="22"/>
      <c r="E84" s="19"/>
    </row>
    <row r="85" spans="1:5" x14ac:dyDescent="0.3">
      <c r="A85" s="31"/>
      <c r="B85" s="5"/>
      <c r="C85" s="23"/>
      <c r="E85" s="24"/>
    </row>
    <row r="86" spans="1:5" x14ac:dyDescent="0.3">
      <c r="E86" s="19"/>
    </row>
    <row r="87" spans="1:5" x14ac:dyDescent="0.3">
      <c r="E87" s="19"/>
    </row>
  </sheetData>
  <mergeCells count="28">
    <mergeCell ref="B77:E77"/>
    <mergeCell ref="B61:E61"/>
    <mergeCell ref="B62:E62"/>
    <mergeCell ref="B63:E63"/>
    <mergeCell ref="B64:E64"/>
    <mergeCell ref="B71:E71"/>
    <mergeCell ref="B74:E74"/>
    <mergeCell ref="B75:E75"/>
    <mergeCell ref="B68:E68"/>
    <mergeCell ref="B66:E66"/>
    <mergeCell ref="B67:E67"/>
    <mergeCell ref="B76:E76"/>
    <mergeCell ref="A3:E3"/>
    <mergeCell ref="C1:E2"/>
    <mergeCell ref="B73:E73"/>
    <mergeCell ref="B4:B5"/>
    <mergeCell ref="A4:A5"/>
    <mergeCell ref="C4:C5"/>
    <mergeCell ref="D4:E4"/>
    <mergeCell ref="B72:E72"/>
    <mergeCell ref="B53:E53"/>
    <mergeCell ref="A57:E57"/>
    <mergeCell ref="B58:E58"/>
    <mergeCell ref="B60:E60"/>
    <mergeCell ref="B69:E69"/>
    <mergeCell ref="B65:E65"/>
    <mergeCell ref="B70:E70"/>
    <mergeCell ref="B42:E42"/>
  </mergeCells>
  <printOptions horizontalCentered="1"/>
  <pageMargins left="0.39370078740157483" right="0.39370078740157483" top="0.59055118110236227" bottom="0.39370078740157483" header="0.39370078740157483" footer="0.39370078740157483"/>
  <pageSetup paperSize="9" scale="47" fitToHeight="10000" orientation="portrait" r:id="rId1"/>
  <headerFooter>
    <oddFooter>&amp;R&amp;P</oddFooter>
  </headerFooter>
  <rowBreaks count="1" manualBreakCount="1">
    <brk id="34" max="6" man="1"/>
  </rowBreaks>
  <ignoredErrors>
    <ignoredError sqref="D51 D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ТЗ</vt:lpstr>
      <vt:lpstr>ТЗ!Область_печати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Касимова Г.Ш.</dc:creator>
  <cp:lastModifiedBy>Хамидулин Саяр Гаярович</cp:lastModifiedBy>
  <cp:lastPrinted>2025-07-21T12:00:39Z</cp:lastPrinted>
  <dcterms:created xsi:type="dcterms:W3CDTF">2008-02-01T08:57:11Z</dcterms:created>
  <dcterms:modified xsi:type="dcterms:W3CDTF">2025-07-28T12:51:22Z</dcterms:modified>
</cp:coreProperties>
</file>